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9555" windowHeight="4110" activeTab="5"/>
  </bookViews>
  <sheets>
    <sheet name="4.1" sheetId="4" r:id="rId1"/>
    <sheet name="6.1" sheetId="5" r:id="rId2"/>
    <sheet name="6.2" sheetId="6" r:id="rId3"/>
    <sheet name="6.3" sheetId="8" r:id="rId4"/>
    <sheet name="6.4" sheetId="9" r:id="rId5"/>
    <sheet name="6.5" sheetId="10" r:id="rId6"/>
    <sheet name="9" sheetId="7" r:id="rId7"/>
  </sheets>
  <calcPr calcId="145621"/>
</workbook>
</file>

<file path=xl/calcChain.xml><?xml version="1.0" encoding="utf-8"?>
<calcChain xmlns="http://schemas.openxmlformats.org/spreadsheetml/2006/main">
  <c r="C7" i="5" l="1"/>
  <c r="F6" i="6" l="1"/>
  <c r="F5" i="6"/>
  <c r="H7" i="7" l="1"/>
  <c r="H8" i="7"/>
  <c r="H9" i="7"/>
  <c r="H5" i="7"/>
  <c r="H4" i="7"/>
  <c r="F5" i="7"/>
  <c r="F7" i="7"/>
  <c r="F8" i="7"/>
  <c r="F9" i="7"/>
  <c r="F4" i="7"/>
  <c r="C7" i="10"/>
  <c r="L9" i="9"/>
  <c r="K9" i="9"/>
  <c r="J9" i="9"/>
  <c r="I9" i="9"/>
  <c r="H9" i="9"/>
  <c r="E9" i="9"/>
  <c r="F9" i="9"/>
  <c r="G9" i="9"/>
  <c r="D9" i="9"/>
  <c r="H7" i="8"/>
  <c r="H8" i="8"/>
  <c r="H9" i="8"/>
  <c r="H10" i="8"/>
  <c r="H11" i="8"/>
  <c r="H12" i="8"/>
  <c r="H13" i="8"/>
  <c r="H14" i="8"/>
  <c r="H6" i="8"/>
  <c r="N15" i="8"/>
  <c r="M15" i="8"/>
  <c r="J15" i="8"/>
  <c r="K15" i="8"/>
  <c r="L15" i="8"/>
  <c r="I15" i="8"/>
  <c r="G15" i="8"/>
  <c r="F15" i="8"/>
  <c r="E15" i="8"/>
  <c r="D15" i="8"/>
  <c r="D6" i="5"/>
  <c r="D5" i="5"/>
  <c r="D13" i="4"/>
  <c r="E13" i="4"/>
  <c r="F13" i="4"/>
  <c r="G13" i="4"/>
  <c r="H13" i="4"/>
  <c r="I13" i="4"/>
  <c r="D11" i="4"/>
  <c r="E11" i="4"/>
  <c r="F11" i="4"/>
  <c r="G11" i="4"/>
  <c r="H11" i="4"/>
  <c r="I11" i="4"/>
  <c r="D9" i="4"/>
  <c r="E9" i="4"/>
  <c r="F9" i="4"/>
  <c r="G9" i="4"/>
  <c r="H9" i="4"/>
  <c r="I9" i="4"/>
  <c r="C13" i="4"/>
  <c r="C11" i="4"/>
  <c r="C9" i="4"/>
  <c r="H15" i="8" l="1"/>
</calcChain>
</file>

<file path=xl/sharedStrings.xml><?xml version="1.0" encoding="utf-8"?>
<sst xmlns="http://schemas.openxmlformats.org/spreadsheetml/2006/main" count="108" uniqueCount="73">
  <si>
    <t>Таблица 6.3 – Смета постоянных затрат, руб.</t>
  </si>
  <si>
    <t>Наименование</t>
  </si>
  <si>
    <t>ед. изм.</t>
  </si>
  <si>
    <t>2013 год</t>
  </si>
  <si>
    <t>2014 год</t>
  </si>
  <si>
    <t>2015 год</t>
  </si>
  <si>
    <t>1. Транспортные расходы (аренда мусоровоза)</t>
  </si>
  <si>
    <t>руб</t>
  </si>
  <si>
    <t>2. Расходы на размещение ТБО</t>
  </si>
  <si>
    <t>3. Затраты на оплату труда (заработная плата, отчисления в фонды РФ)</t>
  </si>
  <si>
    <t>4. Фонд премирования, соответствующий коллективному договору</t>
  </si>
  <si>
    <t>5. Отчисление в ПФР</t>
  </si>
  <si>
    <t>6. УСН</t>
  </si>
  <si>
    <t xml:space="preserve">7. Прочие расходы </t>
  </si>
  <si>
    <t>8. Расходы на рекламу</t>
  </si>
  <si>
    <t>9. Расходы на услуги связи</t>
  </si>
  <si>
    <t xml:space="preserve">Итого </t>
  </si>
  <si>
    <t>Таблица 6.4 – Календарный план прогнозируемого объема доходов и расходов</t>
  </si>
  <si>
    <t>I кв.</t>
  </si>
  <si>
    <t>II кв.</t>
  </si>
  <si>
    <t>III кв.</t>
  </si>
  <si>
    <t>IV кв.</t>
  </si>
  <si>
    <t>Доходы</t>
  </si>
  <si>
    <t>руб.</t>
  </si>
  <si>
    <t>Расходы</t>
  </si>
  <si>
    <t>Чистая прибыль (убыток)</t>
  </si>
  <si>
    <t>год</t>
  </si>
  <si>
    <t>Итого за год</t>
  </si>
  <si>
    <t>Заработная плата работников</t>
  </si>
  <si>
    <t xml:space="preserve">Отчисления в ПФР </t>
  </si>
  <si>
    <t xml:space="preserve">Отчисления в ОМС </t>
  </si>
  <si>
    <t>Отчисления ФСС</t>
  </si>
  <si>
    <t>ИТОГО</t>
  </si>
  <si>
    <t>Источник финансирования</t>
  </si>
  <si>
    <t>Общая стоимость проекта, руб.</t>
  </si>
  <si>
    <t>Доля в общей сумме инвестиций, %</t>
  </si>
  <si>
    <t>Собственные средства</t>
  </si>
  <si>
    <t>Заемные средства</t>
  </si>
  <si>
    <t>Таблица 6.2 – Смета единовременных затрат</t>
  </si>
  <si>
    <t>№п/п</t>
  </si>
  <si>
    <t>Сумма, руб</t>
  </si>
  <si>
    <t>I</t>
  </si>
  <si>
    <t>II</t>
  </si>
  <si>
    <t>III</t>
  </si>
  <si>
    <t>IV</t>
  </si>
  <si>
    <t>всего</t>
  </si>
  <si>
    <t>Показатели</t>
  </si>
  <si>
    <t>Периоды</t>
  </si>
  <si>
    <t>Итого за 2013 год</t>
  </si>
  <si>
    <t>Итого за 2014 год</t>
  </si>
  <si>
    <t>1п/г</t>
  </si>
  <si>
    <t>2п/г</t>
  </si>
  <si>
    <t>Чистая прибыль</t>
  </si>
  <si>
    <t>Таблица 6.5– Расчет чистой прибыли</t>
  </si>
  <si>
    <t>Наименование показателей</t>
  </si>
  <si>
    <t>2013 год,</t>
  </si>
  <si>
    <t>2014 год,</t>
  </si>
  <si>
    <t>2015 год,</t>
  </si>
  <si>
    <t>оценка</t>
  </si>
  <si>
    <t>темп роста, в % к предыдущему году</t>
  </si>
  <si>
    <t>прогноз</t>
  </si>
  <si>
    <t>Объем предоставленных услуг по вывозу мусора (тысяч рублей)</t>
  </si>
  <si>
    <t>Затраты на производство продукции (тысяч рублей)</t>
  </si>
  <si>
    <t>Численность работников (человек)</t>
  </si>
  <si>
    <t>Среднемесячная заработная плата (рублей)</t>
  </si>
  <si>
    <t>Прибыль (убыток) (тысяч рублей)</t>
  </si>
  <si>
    <t>Налоговые платежи (тысяч рублей)</t>
  </si>
  <si>
    <t>Таблица 6.1 – Источники финансирования</t>
  </si>
  <si>
    <t>Кол-во</t>
  </si>
  <si>
    <t>Стоимость одного бака</t>
  </si>
  <si>
    <t>Рентабельность</t>
  </si>
  <si>
    <t>Приобретение мусорных баков</t>
  </si>
  <si>
    <t>Таблица 4.1 – Затраты на оплату труда работников,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</si>
</sst>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164" fontId="5" fillId="0" borderId="1" xfId="0" applyNumberFormat="1" applyFont="1" applyBorder="1"/>
    <xf numFmtId="0" fontId="0" fillId="0" borderId="0" xfId="0" applyBorder="1"/>
    <xf numFmtId="0" fontId="2" fillId="0" borderId="2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zoomScale="80" zoomScaleNormal="80" workbookViewId="0">
      <selection activeCell="B28" sqref="B28"/>
    </sheetView>
  </sheetViews>
  <sheetFormatPr defaultRowHeight="12.75" x14ac:dyDescent="0.2"/>
  <cols>
    <col min="1" max="1" width="9.140625" style="1"/>
    <col min="2" max="2" width="40.140625" style="1" bestFit="1" customWidth="1"/>
    <col min="3" max="16384" width="9.140625" style="1"/>
  </cols>
  <sheetData>
    <row r="2" spans="2:9" ht="15" x14ac:dyDescent="0.2">
      <c r="B2" s="31" t="s">
        <v>72</v>
      </c>
      <c r="C2" s="31"/>
      <c r="D2" s="31"/>
      <c r="E2" s="31"/>
      <c r="F2" s="31"/>
      <c r="G2" s="31"/>
      <c r="H2" s="31"/>
      <c r="I2" s="31"/>
    </row>
    <row r="3" spans="2:9" ht="15" x14ac:dyDescent="0.2">
      <c r="B3" s="2"/>
      <c r="C3" s="2"/>
      <c r="D3" s="2"/>
      <c r="E3" s="2"/>
      <c r="F3" s="2"/>
      <c r="G3" s="2"/>
      <c r="H3" s="2"/>
      <c r="I3" s="2"/>
    </row>
    <row r="4" spans="2:9" ht="15" x14ac:dyDescent="0.2">
      <c r="B4" s="32" t="s">
        <v>1</v>
      </c>
      <c r="C4" s="32" t="s">
        <v>3</v>
      </c>
      <c r="D4" s="32"/>
      <c r="E4" s="32"/>
      <c r="F4" s="32"/>
      <c r="G4" s="32"/>
      <c r="H4" s="33" t="s">
        <v>4</v>
      </c>
      <c r="I4" s="5">
        <v>2015</v>
      </c>
    </row>
    <row r="5" spans="2:9" ht="30" x14ac:dyDescent="0.2">
      <c r="B5" s="32"/>
      <c r="C5" s="3" t="s">
        <v>18</v>
      </c>
      <c r="D5" s="3" t="s">
        <v>19</v>
      </c>
      <c r="E5" s="3" t="s">
        <v>20</v>
      </c>
      <c r="F5" s="3" t="s">
        <v>21</v>
      </c>
      <c r="G5" s="4" t="s">
        <v>27</v>
      </c>
      <c r="H5" s="33"/>
      <c r="I5" s="5" t="s">
        <v>26</v>
      </c>
    </row>
    <row r="6" spans="2:9" ht="15" x14ac:dyDescent="0.2">
      <c r="B6" s="6" t="s">
        <v>28</v>
      </c>
      <c r="C6" s="7">
        <v>18990</v>
      </c>
      <c r="D6" s="7">
        <v>31650</v>
      </c>
      <c r="E6" s="7">
        <v>56970</v>
      </c>
      <c r="F6" s="7">
        <v>56970</v>
      </c>
      <c r="G6" s="8">
        <v>164580</v>
      </c>
      <c r="H6" s="8">
        <v>273456</v>
      </c>
      <c r="I6" s="8">
        <v>328147</v>
      </c>
    </row>
    <row r="7" spans="2:9" ht="15" hidden="1" x14ac:dyDescent="0.2">
      <c r="B7" s="6"/>
      <c r="C7" s="7"/>
      <c r="D7" s="7"/>
      <c r="E7" s="7"/>
      <c r="F7" s="7"/>
      <c r="G7" s="8"/>
      <c r="H7" s="8"/>
      <c r="I7" s="8"/>
    </row>
    <row r="8" spans="2:9" ht="15" x14ac:dyDescent="0.2">
      <c r="B8" s="6" t="s">
        <v>29</v>
      </c>
      <c r="C8" s="8">
        <v>4178</v>
      </c>
      <c r="D8" s="8">
        <v>6963</v>
      </c>
      <c r="E8" s="8">
        <v>12533</v>
      </c>
      <c r="F8" s="8">
        <v>12533</v>
      </c>
      <c r="G8" s="8">
        <v>36208</v>
      </c>
      <c r="H8" s="8">
        <v>60160</v>
      </c>
      <c r="I8" s="8">
        <v>72192</v>
      </c>
    </row>
    <row r="9" spans="2:9" ht="15" hidden="1" x14ac:dyDescent="0.2">
      <c r="B9" s="6"/>
      <c r="C9" s="11">
        <f>C8/C6</f>
        <v>0.22001053185887309</v>
      </c>
      <c r="D9" s="11">
        <f t="shared" ref="D9:I9" si="0">D8/D6</f>
        <v>0.22</v>
      </c>
      <c r="E9" s="11">
        <f t="shared" si="0"/>
        <v>0.21999297876075127</v>
      </c>
      <c r="F9" s="11">
        <f t="shared" si="0"/>
        <v>0.21999297876075127</v>
      </c>
      <c r="G9" s="11">
        <f t="shared" si="0"/>
        <v>0.22000243042897072</v>
      </c>
      <c r="H9" s="11">
        <f t="shared" si="0"/>
        <v>0.21999882979345856</v>
      </c>
      <c r="I9" s="11">
        <f t="shared" si="0"/>
        <v>0.21999896387899326</v>
      </c>
    </row>
    <row r="10" spans="2:9" ht="15" x14ac:dyDescent="0.2">
      <c r="B10" s="6" t="s">
        <v>30</v>
      </c>
      <c r="C10" s="9">
        <v>969</v>
      </c>
      <c r="D10" s="7">
        <v>1614</v>
      </c>
      <c r="E10" s="7">
        <v>2905</v>
      </c>
      <c r="F10" s="7">
        <v>2905</v>
      </c>
      <c r="G10" s="8">
        <v>8393</v>
      </c>
      <c r="H10" s="8">
        <v>13946</v>
      </c>
      <c r="I10" s="8">
        <v>16736</v>
      </c>
    </row>
    <row r="11" spans="2:9" ht="15" hidden="1" x14ac:dyDescent="0.2">
      <c r="B11" s="6"/>
      <c r="C11" s="11">
        <f>C10/C6</f>
        <v>5.1026856240126379E-2</v>
      </c>
      <c r="D11" s="11">
        <f t="shared" ref="D11:I11" si="1">D10/D6</f>
        <v>5.0995260663507111E-2</v>
      </c>
      <c r="E11" s="11">
        <f t="shared" si="1"/>
        <v>5.0991750043882747E-2</v>
      </c>
      <c r="F11" s="11">
        <f t="shared" si="1"/>
        <v>5.0991750043882747E-2</v>
      </c>
      <c r="G11" s="11">
        <f t="shared" si="1"/>
        <v>5.0996475877992463E-2</v>
      </c>
      <c r="H11" s="11">
        <f t="shared" si="1"/>
        <v>5.0999063834766836E-2</v>
      </c>
      <c r="I11" s="11">
        <f t="shared" si="1"/>
        <v>5.1001532849607033E-2</v>
      </c>
    </row>
    <row r="12" spans="2:9" ht="15" x14ac:dyDescent="0.2">
      <c r="B12" s="6" t="s">
        <v>31</v>
      </c>
      <c r="C12" s="9">
        <v>608</v>
      </c>
      <c r="D12" s="7">
        <v>1013</v>
      </c>
      <c r="E12" s="7">
        <v>1823</v>
      </c>
      <c r="F12" s="7">
        <v>1823</v>
      </c>
      <c r="G12" s="8">
        <v>5267</v>
      </c>
      <c r="H12" s="8">
        <v>8751</v>
      </c>
      <c r="I12" s="8">
        <v>10501</v>
      </c>
    </row>
    <row r="13" spans="2:9" ht="15" hidden="1" x14ac:dyDescent="0.2">
      <c r="B13" s="6"/>
      <c r="C13" s="11">
        <f>C12/C6</f>
        <v>3.2016850974196945E-2</v>
      </c>
      <c r="D13" s="11">
        <f t="shared" ref="D13:I13" si="2">D12/D6</f>
        <v>3.2006319115323853E-2</v>
      </c>
      <c r="E13" s="11">
        <f t="shared" si="2"/>
        <v>3.1999297876075125E-2</v>
      </c>
      <c r="F13" s="11">
        <f t="shared" si="2"/>
        <v>3.1999297876075125E-2</v>
      </c>
      <c r="G13" s="11">
        <f t="shared" si="2"/>
        <v>3.2002673471867783E-2</v>
      </c>
      <c r="H13" s="11">
        <f t="shared" si="2"/>
        <v>3.2001492013340356E-2</v>
      </c>
      <c r="I13" s="11">
        <f t="shared" si="2"/>
        <v>3.2000902034758812E-2</v>
      </c>
    </row>
    <row r="14" spans="2:9" ht="15" x14ac:dyDescent="0.2">
      <c r="B14" s="10" t="s">
        <v>32</v>
      </c>
      <c r="C14" s="8">
        <v>24744</v>
      </c>
      <c r="D14" s="8">
        <v>41240</v>
      </c>
      <c r="E14" s="8">
        <v>74231</v>
      </c>
      <c r="F14" s="8">
        <v>74231</v>
      </c>
      <c r="G14" s="8">
        <v>214447</v>
      </c>
      <c r="H14" s="8">
        <v>356313</v>
      </c>
      <c r="I14" s="8">
        <v>427576</v>
      </c>
    </row>
  </sheetData>
  <mergeCells count="4">
    <mergeCell ref="B2:I2"/>
    <mergeCell ref="B4:B5"/>
    <mergeCell ref="C4:G4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zoomScale="80" zoomScaleNormal="80" workbookViewId="0">
      <selection activeCell="B25" sqref="B25:B26"/>
    </sheetView>
  </sheetViews>
  <sheetFormatPr defaultRowHeight="12.75" x14ac:dyDescent="0.2"/>
  <cols>
    <col min="1" max="1" width="9.140625" style="1"/>
    <col min="2" max="2" width="29.140625" style="1" customWidth="1"/>
    <col min="3" max="4" width="12.85546875" style="1" customWidth="1"/>
    <col min="5" max="16384" width="9.140625" style="1"/>
  </cols>
  <sheetData>
    <row r="2" spans="2:4" ht="15" x14ac:dyDescent="0.3">
      <c r="B2" s="16" t="s">
        <v>67</v>
      </c>
    </row>
    <row r="3" spans="2:4" ht="15" x14ac:dyDescent="0.3">
      <c r="B3" s="16"/>
    </row>
    <row r="4" spans="2:4" ht="60" x14ac:dyDescent="0.2">
      <c r="B4" s="17" t="s">
        <v>33</v>
      </c>
      <c r="C4" s="4" t="s">
        <v>34</v>
      </c>
      <c r="D4" s="4" t="s">
        <v>35</v>
      </c>
    </row>
    <row r="5" spans="2:4" ht="15" x14ac:dyDescent="0.2">
      <c r="B5" s="17" t="s">
        <v>36</v>
      </c>
      <c r="C5" s="18">
        <v>225000</v>
      </c>
      <c r="D5" s="19">
        <f>C5/C7</f>
        <v>0.42857142857142855</v>
      </c>
    </row>
    <row r="6" spans="2:4" ht="15" x14ac:dyDescent="0.2">
      <c r="B6" s="17" t="s">
        <v>37</v>
      </c>
      <c r="C6" s="18">
        <v>300000</v>
      </c>
      <c r="D6" s="19">
        <f>C6/C7</f>
        <v>0.5714285714285714</v>
      </c>
    </row>
    <row r="7" spans="2:4" ht="15" x14ac:dyDescent="0.2">
      <c r="B7" s="17" t="s">
        <v>32</v>
      </c>
      <c r="C7" s="18">
        <f>SUM(C5:C6)</f>
        <v>525000</v>
      </c>
      <c r="D7" s="19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zoomScale="80" zoomScaleNormal="80" workbookViewId="0">
      <selection activeCell="D18" sqref="D18"/>
    </sheetView>
  </sheetViews>
  <sheetFormatPr defaultRowHeight="12.75" x14ac:dyDescent="0.2"/>
  <cols>
    <col min="1" max="2" width="9.140625" style="1"/>
    <col min="3" max="3" width="38.5703125" style="1" bestFit="1" customWidth="1"/>
    <col min="4" max="4" width="10.85546875" style="1" customWidth="1"/>
    <col min="5" max="5" width="21.5703125" style="1" bestFit="1" customWidth="1"/>
    <col min="6" max="6" width="11.5703125" style="1" bestFit="1" customWidth="1"/>
    <col min="7" max="16384" width="9.140625" style="1"/>
  </cols>
  <sheetData>
    <row r="2" spans="2:6" ht="15" x14ac:dyDescent="0.2">
      <c r="B2" s="31" t="s">
        <v>38</v>
      </c>
      <c r="C2" s="31"/>
      <c r="D2" s="31"/>
      <c r="E2" s="31"/>
      <c r="F2" s="31"/>
    </row>
    <row r="3" spans="2:6" ht="15" x14ac:dyDescent="0.2">
      <c r="B3" s="2"/>
      <c r="C3" s="2"/>
      <c r="D3" s="2"/>
      <c r="E3" s="2"/>
      <c r="F3" s="2"/>
    </row>
    <row r="4" spans="2:6" ht="15" x14ac:dyDescent="0.2">
      <c r="B4" s="3" t="s">
        <v>39</v>
      </c>
      <c r="C4" s="3" t="s">
        <v>1</v>
      </c>
      <c r="D4" s="3" t="s">
        <v>68</v>
      </c>
      <c r="E4" s="3" t="s">
        <v>69</v>
      </c>
      <c r="F4" s="4" t="s">
        <v>40</v>
      </c>
    </row>
    <row r="5" spans="2:6" ht="15" x14ac:dyDescent="0.2">
      <c r="B5" s="9">
        <v>1</v>
      </c>
      <c r="C5" s="6" t="s">
        <v>71</v>
      </c>
      <c r="D5" s="6">
        <v>1500</v>
      </c>
      <c r="E5" s="6">
        <v>350</v>
      </c>
      <c r="F5" s="12">
        <f>D5*E5</f>
        <v>525000</v>
      </c>
    </row>
    <row r="6" spans="2:6" ht="15" x14ac:dyDescent="0.2">
      <c r="B6" s="6"/>
      <c r="C6" s="10" t="s">
        <v>32</v>
      </c>
      <c r="D6" s="10"/>
      <c r="E6" s="10"/>
      <c r="F6" s="13">
        <f>F5</f>
        <v>525000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zoomScale="80" zoomScaleNormal="80" workbookViewId="0">
      <selection activeCell="D23" sqref="D23"/>
    </sheetView>
  </sheetViews>
  <sheetFormatPr defaultRowHeight="15" x14ac:dyDescent="0.25"/>
  <cols>
    <col min="1" max="1" width="2.5703125" customWidth="1"/>
    <col min="2" max="2" width="51" customWidth="1"/>
    <col min="4" max="4" width="9.28515625" bestFit="1" customWidth="1"/>
    <col min="5" max="12" width="9.7109375" bestFit="1" customWidth="1"/>
    <col min="13" max="14" width="11.7109375" bestFit="1" customWidth="1"/>
  </cols>
  <sheetData>
    <row r="2" spans="2:14" s="28" customForma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28" customForma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x14ac:dyDescent="0.25">
      <c r="B4" s="34" t="s">
        <v>1</v>
      </c>
      <c r="C4" s="34" t="s">
        <v>2</v>
      </c>
      <c r="D4" s="34" t="s">
        <v>3</v>
      </c>
      <c r="E4" s="34"/>
      <c r="F4" s="34"/>
      <c r="G4" s="34"/>
      <c r="H4" s="34"/>
      <c r="I4" s="34" t="s">
        <v>4</v>
      </c>
      <c r="J4" s="34"/>
      <c r="K4" s="34"/>
      <c r="L4" s="34"/>
      <c r="M4" s="34"/>
      <c r="N4" s="34" t="s">
        <v>5</v>
      </c>
    </row>
    <row r="5" spans="2:14" x14ac:dyDescent="0.25">
      <c r="B5" s="34"/>
      <c r="C5" s="34"/>
      <c r="D5" s="15" t="s">
        <v>41</v>
      </c>
      <c r="E5" s="15" t="s">
        <v>42</v>
      </c>
      <c r="F5" s="15" t="s">
        <v>43</v>
      </c>
      <c r="G5" s="15" t="s">
        <v>44</v>
      </c>
      <c r="H5" s="5" t="s">
        <v>45</v>
      </c>
      <c r="I5" s="15" t="s">
        <v>41</v>
      </c>
      <c r="J5" s="15" t="s">
        <v>42</v>
      </c>
      <c r="K5" s="15" t="s">
        <v>43</v>
      </c>
      <c r="L5" s="15" t="s">
        <v>44</v>
      </c>
      <c r="M5" s="15" t="s">
        <v>45</v>
      </c>
      <c r="N5" s="34"/>
    </row>
    <row r="6" spans="2:14" x14ac:dyDescent="0.25">
      <c r="B6" s="14" t="s">
        <v>6</v>
      </c>
      <c r="C6" s="3" t="s">
        <v>7</v>
      </c>
      <c r="D6" s="12">
        <v>11500</v>
      </c>
      <c r="E6" s="12">
        <v>19000</v>
      </c>
      <c r="F6" s="12">
        <v>48000</v>
      </c>
      <c r="G6" s="12">
        <v>62000</v>
      </c>
      <c r="H6" s="13">
        <f>SUM(D6:G6)</f>
        <v>140500</v>
      </c>
      <c r="I6" s="12">
        <v>69000</v>
      </c>
      <c r="J6" s="12">
        <v>69000</v>
      </c>
      <c r="K6" s="12">
        <v>69000</v>
      </c>
      <c r="L6" s="12">
        <v>69000</v>
      </c>
      <c r="M6" s="13">
        <v>276000</v>
      </c>
      <c r="N6" s="13">
        <v>331200</v>
      </c>
    </row>
    <row r="7" spans="2:14" x14ac:dyDescent="0.25">
      <c r="B7" s="14" t="s">
        <v>8</v>
      </c>
      <c r="C7" s="3" t="s">
        <v>7</v>
      </c>
      <c r="D7" s="12">
        <v>10992</v>
      </c>
      <c r="E7" s="12">
        <v>16488</v>
      </c>
      <c r="F7" s="12">
        <v>42136</v>
      </c>
      <c r="G7" s="12">
        <v>53128</v>
      </c>
      <c r="H7" s="13">
        <f t="shared" ref="H7:H14" si="0">SUM(D7:G7)</f>
        <v>122744</v>
      </c>
      <c r="I7" s="12">
        <v>54960</v>
      </c>
      <c r="J7" s="12">
        <v>54960</v>
      </c>
      <c r="K7" s="12">
        <v>54960</v>
      </c>
      <c r="L7" s="12">
        <v>54960</v>
      </c>
      <c r="M7" s="13">
        <v>219840</v>
      </c>
      <c r="N7" s="13">
        <v>263808</v>
      </c>
    </row>
    <row r="8" spans="2:14" x14ac:dyDescent="0.25">
      <c r="B8" s="14" t="s">
        <v>9</v>
      </c>
      <c r="C8" s="3" t="s">
        <v>7</v>
      </c>
      <c r="D8" s="12">
        <v>24744</v>
      </c>
      <c r="E8" s="12">
        <v>41240</v>
      </c>
      <c r="F8" s="12">
        <v>74231</v>
      </c>
      <c r="G8" s="12">
        <v>74231</v>
      </c>
      <c r="H8" s="13">
        <f t="shared" si="0"/>
        <v>214446</v>
      </c>
      <c r="I8" s="12">
        <v>87093</v>
      </c>
      <c r="J8" s="12">
        <v>87093</v>
      </c>
      <c r="K8" s="12">
        <v>87093</v>
      </c>
      <c r="L8" s="12">
        <v>87093</v>
      </c>
      <c r="M8" s="13">
        <v>348372</v>
      </c>
      <c r="N8" s="13">
        <v>418046</v>
      </c>
    </row>
    <row r="9" spans="2:14" x14ac:dyDescent="0.25">
      <c r="B9" s="14" t="s">
        <v>10</v>
      </c>
      <c r="C9" s="3" t="s">
        <v>7</v>
      </c>
      <c r="D9" s="12">
        <v>1500</v>
      </c>
      <c r="E9" s="12">
        <v>9000</v>
      </c>
      <c r="F9" s="12">
        <v>9000</v>
      </c>
      <c r="G9" s="12">
        <v>9000</v>
      </c>
      <c r="H9" s="13">
        <f t="shared" si="0"/>
        <v>28500</v>
      </c>
      <c r="I9" s="12">
        <v>10800</v>
      </c>
      <c r="J9" s="12">
        <v>10800</v>
      </c>
      <c r="K9" s="12">
        <v>10800</v>
      </c>
      <c r="L9" s="12">
        <v>10800</v>
      </c>
      <c r="M9" s="13">
        <v>43200</v>
      </c>
      <c r="N9" s="13">
        <v>51840</v>
      </c>
    </row>
    <row r="10" spans="2:14" x14ac:dyDescent="0.25">
      <c r="B10" s="14" t="s">
        <v>11</v>
      </c>
      <c r="C10" s="3" t="s">
        <v>7</v>
      </c>
      <c r="D10" s="12">
        <v>4302</v>
      </c>
      <c r="E10" s="12">
        <v>4302</v>
      </c>
      <c r="F10" s="12">
        <v>4302</v>
      </c>
      <c r="G10" s="12">
        <v>4302</v>
      </c>
      <c r="H10" s="13">
        <f t="shared" si="0"/>
        <v>17208</v>
      </c>
      <c r="I10" s="12">
        <v>4302</v>
      </c>
      <c r="J10" s="12">
        <v>4302</v>
      </c>
      <c r="K10" s="12">
        <v>4302</v>
      </c>
      <c r="L10" s="12">
        <v>4302</v>
      </c>
      <c r="M10" s="13">
        <v>17208</v>
      </c>
      <c r="N10" s="13">
        <v>20650</v>
      </c>
    </row>
    <row r="11" spans="2:14" x14ac:dyDescent="0.25">
      <c r="B11" s="14" t="s">
        <v>12</v>
      </c>
      <c r="C11" s="3" t="s">
        <v>7</v>
      </c>
      <c r="D11" s="12">
        <v>3462</v>
      </c>
      <c r="E11" s="12">
        <v>8466</v>
      </c>
      <c r="F11" s="12">
        <v>19200</v>
      </c>
      <c r="G11" s="12">
        <v>26100</v>
      </c>
      <c r="H11" s="13">
        <f t="shared" si="0"/>
        <v>57228</v>
      </c>
      <c r="I11" s="12">
        <v>27000</v>
      </c>
      <c r="J11" s="12">
        <v>27000</v>
      </c>
      <c r="K11" s="12">
        <v>27000</v>
      </c>
      <c r="L11" s="12">
        <v>27000</v>
      </c>
      <c r="M11" s="13">
        <v>108000</v>
      </c>
      <c r="N11" s="13">
        <v>129600</v>
      </c>
    </row>
    <row r="12" spans="2:14" x14ac:dyDescent="0.25">
      <c r="B12" s="14" t="s">
        <v>13</v>
      </c>
      <c r="C12" s="3" t="s">
        <v>7</v>
      </c>
      <c r="D12" s="12">
        <v>3000</v>
      </c>
      <c r="E12" s="12">
        <v>6000</v>
      </c>
      <c r="F12" s="12">
        <v>10000</v>
      </c>
      <c r="G12" s="12">
        <v>15000</v>
      </c>
      <c r="H12" s="13">
        <f t="shared" si="0"/>
        <v>34000</v>
      </c>
      <c r="I12" s="12">
        <v>20000</v>
      </c>
      <c r="J12" s="12">
        <v>20000</v>
      </c>
      <c r="K12" s="12">
        <v>20000</v>
      </c>
      <c r="L12" s="12">
        <v>20000</v>
      </c>
      <c r="M12" s="13">
        <v>80000</v>
      </c>
      <c r="N12" s="13">
        <v>96000</v>
      </c>
    </row>
    <row r="13" spans="2:14" x14ac:dyDescent="0.25">
      <c r="B13" s="14" t="s">
        <v>14</v>
      </c>
      <c r="C13" s="3" t="s">
        <v>7</v>
      </c>
      <c r="D13" s="3">
        <v>900</v>
      </c>
      <c r="E13" s="12">
        <v>1800</v>
      </c>
      <c r="F13" s="12">
        <v>1800</v>
      </c>
      <c r="G13" s="12">
        <v>1800</v>
      </c>
      <c r="H13" s="13">
        <f t="shared" si="0"/>
        <v>6300</v>
      </c>
      <c r="I13" s="12">
        <v>1800</v>
      </c>
      <c r="J13" s="12">
        <v>1800</v>
      </c>
      <c r="K13" s="12">
        <v>1800</v>
      </c>
      <c r="L13" s="12">
        <v>1800</v>
      </c>
      <c r="M13" s="13">
        <v>7200</v>
      </c>
      <c r="N13" s="13">
        <v>8640</v>
      </c>
    </row>
    <row r="14" spans="2:14" x14ac:dyDescent="0.25">
      <c r="B14" s="14" t="s">
        <v>15</v>
      </c>
      <c r="C14" s="3" t="s">
        <v>7</v>
      </c>
      <c r="D14" s="12">
        <v>1000</v>
      </c>
      <c r="E14" s="12">
        <v>3000</v>
      </c>
      <c r="F14" s="12">
        <v>3000</v>
      </c>
      <c r="G14" s="12">
        <v>3000</v>
      </c>
      <c r="H14" s="13">
        <f t="shared" si="0"/>
        <v>10000</v>
      </c>
      <c r="I14" s="12">
        <v>3000</v>
      </c>
      <c r="J14" s="12">
        <v>3000</v>
      </c>
      <c r="K14" s="12">
        <v>3000</v>
      </c>
      <c r="L14" s="12">
        <v>3000</v>
      </c>
      <c r="M14" s="13">
        <v>12000</v>
      </c>
      <c r="N14" s="13">
        <v>14400</v>
      </c>
    </row>
    <row r="15" spans="2:14" x14ac:dyDescent="0.25">
      <c r="B15" s="10" t="s">
        <v>16</v>
      </c>
      <c r="C15" s="15" t="s">
        <v>7</v>
      </c>
      <c r="D15" s="13">
        <f t="shared" ref="D15:I15" si="1">SUM(D6:D14)</f>
        <v>61400</v>
      </c>
      <c r="E15" s="13">
        <f t="shared" si="1"/>
        <v>109296</v>
      </c>
      <c r="F15" s="13">
        <f t="shared" si="1"/>
        <v>211669</v>
      </c>
      <c r="G15" s="13">
        <f t="shared" si="1"/>
        <v>248561</v>
      </c>
      <c r="H15" s="13">
        <f t="shared" si="1"/>
        <v>630926</v>
      </c>
      <c r="I15" s="13">
        <f t="shared" si="1"/>
        <v>277955</v>
      </c>
      <c r="J15" s="13">
        <f t="shared" ref="J15:L15" si="2">SUM(J6:J14)</f>
        <v>277955</v>
      </c>
      <c r="K15" s="13">
        <f t="shared" si="2"/>
        <v>277955</v>
      </c>
      <c r="L15" s="13">
        <f t="shared" si="2"/>
        <v>277955</v>
      </c>
      <c r="M15" s="13">
        <f>SUM(M6:M14)</f>
        <v>1111820</v>
      </c>
      <c r="N15" s="13">
        <f>SUM(N6:N14)</f>
        <v>1334184</v>
      </c>
    </row>
  </sheetData>
  <mergeCells count="5">
    <mergeCell ref="B4:B5"/>
    <mergeCell ref="C4:C5"/>
    <mergeCell ref="D4:H4"/>
    <mergeCell ref="I4:M4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zoomScale="80" zoomScaleNormal="80" workbookViewId="0">
      <selection activeCell="F20" sqref="F20"/>
    </sheetView>
  </sheetViews>
  <sheetFormatPr defaultRowHeight="12.75" x14ac:dyDescent="0.2"/>
  <cols>
    <col min="1" max="1" width="9.140625" style="1"/>
    <col min="2" max="2" width="23.140625" style="1" bestFit="1" customWidth="1"/>
    <col min="3" max="3" width="9.140625" style="1"/>
    <col min="4" max="5" width="9.28515625" style="1" bestFit="1" customWidth="1"/>
    <col min="6" max="10" width="9.7109375" style="1" bestFit="1" customWidth="1"/>
    <col min="11" max="12" width="11.7109375" style="1" bestFit="1" customWidth="1"/>
    <col min="13" max="16384" width="9.140625" style="1"/>
  </cols>
  <sheetData>
    <row r="2" spans="2:12" s="30" customFormat="1" ht="15" x14ac:dyDescent="0.2">
      <c r="B2" s="31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s="30" customFormat="1" ht="1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 x14ac:dyDescent="0.2">
      <c r="B4" s="34" t="s">
        <v>46</v>
      </c>
      <c r="C4" s="34" t="s">
        <v>2</v>
      </c>
      <c r="D4" s="34" t="s">
        <v>47</v>
      </c>
      <c r="E4" s="34"/>
      <c r="F4" s="34"/>
      <c r="G4" s="34"/>
      <c r="H4" s="34"/>
      <c r="I4" s="34"/>
      <c r="J4" s="34"/>
      <c r="K4" s="34"/>
      <c r="L4" s="34"/>
    </row>
    <row r="5" spans="2:12" ht="15" x14ac:dyDescent="0.2">
      <c r="B5" s="34"/>
      <c r="C5" s="34"/>
      <c r="D5" s="34" t="s">
        <v>3</v>
      </c>
      <c r="E5" s="34"/>
      <c r="F5" s="34"/>
      <c r="G5" s="34"/>
      <c r="H5" s="33" t="s">
        <v>48</v>
      </c>
      <c r="I5" s="34" t="s">
        <v>4</v>
      </c>
      <c r="J5" s="34"/>
      <c r="K5" s="33" t="s">
        <v>49</v>
      </c>
      <c r="L5" s="33" t="s">
        <v>5</v>
      </c>
    </row>
    <row r="6" spans="2:12" ht="15" x14ac:dyDescent="0.2">
      <c r="B6" s="34"/>
      <c r="C6" s="34"/>
      <c r="D6" s="15" t="s">
        <v>18</v>
      </c>
      <c r="E6" s="15" t="s">
        <v>19</v>
      </c>
      <c r="F6" s="15" t="s">
        <v>20</v>
      </c>
      <c r="G6" s="15" t="s">
        <v>21</v>
      </c>
      <c r="H6" s="33"/>
      <c r="I6" s="15" t="s">
        <v>50</v>
      </c>
      <c r="J6" s="15" t="s">
        <v>51</v>
      </c>
      <c r="K6" s="33"/>
      <c r="L6" s="33"/>
    </row>
    <row r="7" spans="2:12" ht="15" x14ac:dyDescent="0.2">
      <c r="B7" s="3" t="s">
        <v>22</v>
      </c>
      <c r="C7" s="3" t="s">
        <v>23</v>
      </c>
      <c r="D7" s="12">
        <v>57700</v>
      </c>
      <c r="E7" s="12">
        <v>141100</v>
      </c>
      <c r="F7" s="12">
        <v>320000</v>
      </c>
      <c r="G7" s="12">
        <v>435000</v>
      </c>
      <c r="H7" s="13">
        <v>953800</v>
      </c>
      <c r="I7" s="12">
        <v>700000</v>
      </c>
      <c r="J7" s="12">
        <v>900000</v>
      </c>
      <c r="K7" s="13">
        <v>1600000</v>
      </c>
      <c r="L7" s="13">
        <v>1900000</v>
      </c>
    </row>
    <row r="8" spans="2:12" ht="15" x14ac:dyDescent="0.2">
      <c r="B8" s="3" t="s">
        <v>24</v>
      </c>
      <c r="C8" s="3" t="s">
        <v>23</v>
      </c>
      <c r="D8" s="12">
        <v>61400</v>
      </c>
      <c r="E8" s="12">
        <v>109296</v>
      </c>
      <c r="F8" s="12">
        <v>211669</v>
      </c>
      <c r="G8" s="12">
        <v>248561</v>
      </c>
      <c r="H8" s="13">
        <v>630926</v>
      </c>
      <c r="I8" s="12">
        <v>555310</v>
      </c>
      <c r="J8" s="12">
        <v>555310</v>
      </c>
      <c r="K8" s="13">
        <v>1110620</v>
      </c>
      <c r="L8" s="13">
        <v>1332744</v>
      </c>
    </row>
    <row r="9" spans="2:12" ht="15" x14ac:dyDescent="0.2">
      <c r="B9" s="3" t="s">
        <v>25</v>
      </c>
      <c r="C9" s="3" t="s">
        <v>23</v>
      </c>
      <c r="D9" s="13">
        <f>D7-D8</f>
        <v>-3700</v>
      </c>
      <c r="E9" s="13">
        <f t="shared" ref="E9:L9" si="0">E7-E8</f>
        <v>31804</v>
      </c>
      <c r="F9" s="13">
        <f t="shared" si="0"/>
        <v>108331</v>
      </c>
      <c r="G9" s="13">
        <f t="shared" si="0"/>
        <v>186439</v>
      </c>
      <c r="H9" s="13">
        <f t="shared" si="0"/>
        <v>322874</v>
      </c>
      <c r="I9" s="13">
        <f t="shared" si="0"/>
        <v>144690</v>
      </c>
      <c r="J9" s="13">
        <f t="shared" si="0"/>
        <v>344690</v>
      </c>
      <c r="K9" s="13">
        <f t="shared" si="0"/>
        <v>489380</v>
      </c>
      <c r="L9" s="13">
        <f t="shared" si="0"/>
        <v>567256</v>
      </c>
    </row>
  </sheetData>
  <mergeCells count="9">
    <mergeCell ref="B2:L2"/>
    <mergeCell ref="B4:B6"/>
    <mergeCell ref="C4:C6"/>
    <mergeCell ref="D4:L4"/>
    <mergeCell ref="D5:G5"/>
    <mergeCell ref="H5:H6"/>
    <mergeCell ref="I5:J5"/>
    <mergeCell ref="K5:K6"/>
    <mergeCell ref="L5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zoomScale="80" zoomScaleNormal="80" workbookViewId="0">
      <selection activeCell="F17" sqref="F17"/>
    </sheetView>
  </sheetViews>
  <sheetFormatPr defaultRowHeight="15" x14ac:dyDescent="0.25"/>
  <cols>
    <col min="1" max="1" width="3.7109375" customWidth="1"/>
    <col min="2" max="2" width="25.140625" customWidth="1"/>
    <col min="3" max="3" width="11.7109375" bestFit="1" customWidth="1"/>
  </cols>
  <sheetData>
    <row r="2" spans="2:3" s="1" customFormat="1" x14ac:dyDescent="0.3">
      <c r="B2" s="16" t="s">
        <v>53</v>
      </c>
    </row>
    <row r="3" spans="2:3" s="1" customFormat="1" x14ac:dyDescent="0.3">
      <c r="B3" s="16"/>
    </row>
    <row r="4" spans="2:3" x14ac:dyDescent="0.25">
      <c r="B4" s="25" t="s">
        <v>22</v>
      </c>
      <c r="C4" s="12">
        <v>4453800</v>
      </c>
    </row>
    <row r="5" spans="2:3" x14ac:dyDescent="0.25">
      <c r="B5" s="25" t="s">
        <v>24</v>
      </c>
      <c r="C5" s="12">
        <v>3074290</v>
      </c>
    </row>
    <row r="6" spans="2:3" x14ac:dyDescent="0.25">
      <c r="B6" s="25" t="s">
        <v>52</v>
      </c>
      <c r="C6" s="13">
        <v>1379510</v>
      </c>
    </row>
    <row r="7" spans="2:3" x14ac:dyDescent="0.25">
      <c r="B7" s="26" t="s">
        <v>70</v>
      </c>
      <c r="C7" s="27">
        <f>(C6/(C5+'6.2'!F6))*100%</f>
        <v>0.38327281213794945</v>
      </c>
    </row>
    <row r="8" spans="2:3" ht="18.75" x14ac:dyDescent="0.25">
      <c r="B8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zoomScale="80" zoomScaleNormal="80" workbookViewId="0">
      <selection activeCell="B25" sqref="B25"/>
    </sheetView>
  </sheetViews>
  <sheetFormatPr defaultRowHeight="15" x14ac:dyDescent="0.25"/>
  <cols>
    <col min="1" max="1" width="3.85546875" customWidth="1"/>
    <col min="2" max="2" width="32.42578125" customWidth="1"/>
    <col min="3" max="8" width="13.140625" customWidth="1"/>
  </cols>
  <sheetData>
    <row r="2" spans="2:8" x14ac:dyDescent="0.25">
      <c r="B2" s="35" t="s">
        <v>54</v>
      </c>
      <c r="C2" s="35" t="s">
        <v>55</v>
      </c>
      <c r="D2" s="35"/>
      <c r="E2" s="35" t="s">
        <v>56</v>
      </c>
      <c r="F2" s="35"/>
      <c r="G2" s="35" t="s">
        <v>57</v>
      </c>
      <c r="H2" s="35"/>
    </row>
    <row r="3" spans="2:8" ht="60" x14ac:dyDescent="0.25">
      <c r="B3" s="35"/>
      <c r="C3" s="4" t="s">
        <v>58</v>
      </c>
      <c r="D3" s="4" t="s">
        <v>59</v>
      </c>
      <c r="E3" s="4" t="s">
        <v>60</v>
      </c>
      <c r="F3" s="4" t="s">
        <v>59</v>
      </c>
      <c r="G3" s="4" t="s">
        <v>60</v>
      </c>
      <c r="H3" s="4" t="s">
        <v>59</v>
      </c>
    </row>
    <row r="4" spans="2:8" ht="30" x14ac:dyDescent="0.25">
      <c r="B4" s="21" t="s">
        <v>61</v>
      </c>
      <c r="C4" s="22">
        <v>954</v>
      </c>
      <c r="D4" s="22"/>
      <c r="E4" s="23">
        <v>1600</v>
      </c>
      <c r="F4" s="24">
        <f>(E4-C4)/C4</f>
        <v>0.67714884696016775</v>
      </c>
      <c r="G4" s="23">
        <v>1900</v>
      </c>
      <c r="H4" s="24">
        <f>(G4-E4)/E4</f>
        <v>0.1875</v>
      </c>
    </row>
    <row r="5" spans="2:8" ht="30" x14ac:dyDescent="0.25">
      <c r="B5" s="21" t="s">
        <v>62</v>
      </c>
      <c r="C5" s="22">
        <v>631</v>
      </c>
      <c r="D5" s="22"/>
      <c r="E5" s="23">
        <v>1111</v>
      </c>
      <c r="F5" s="24">
        <f t="shared" ref="F5:F9" si="0">(E5-C5)/C5</f>
        <v>0.76069730586370843</v>
      </c>
      <c r="G5" s="23">
        <v>1333</v>
      </c>
      <c r="H5" s="24">
        <f>(G5-E5)/E5</f>
        <v>0.19981998199819981</v>
      </c>
    </row>
    <row r="6" spans="2:8" x14ac:dyDescent="0.25">
      <c r="B6" s="21" t="s">
        <v>63</v>
      </c>
      <c r="C6" s="22">
        <v>3</v>
      </c>
      <c r="D6" s="22"/>
      <c r="E6" s="22">
        <v>3</v>
      </c>
      <c r="F6" s="24"/>
      <c r="G6" s="22">
        <v>3</v>
      </c>
      <c r="H6" s="24"/>
    </row>
    <row r="7" spans="2:8" ht="30" x14ac:dyDescent="0.25">
      <c r="B7" s="21" t="s">
        <v>64</v>
      </c>
      <c r="C7" s="23">
        <v>6330</v>
      </c>
      <c r="D7" s="22"/>
      <c r="E7" s="23">
        <v>7596</v>
      </c>
      <c r="F7" s="24">
        <f t="shared" si="0"/>
        <v>0.2</v>
      </c>
      <c r="G7" s="23">
        <v>9115</v>
      </c>
      <c r="H7" s="24">
        <f t="shared" ref="H7:H9" si="1">(G7-E7)/E7</f>
        <v>0.19997367035281727</v>
      </c>
    </row>
    <row r="8" spans="2:8" x14ac:dyDescent="0.25">
      <c r="B8" s="21" t="s">
        <v>65</v>
      </c>
      <c r="C8" s="22">
        <v>323</v>
      </c>
      <c r="D8" s="22"/>
      <c r="E8" s="22">
        <v>489</v>
      </c>
      <c r="F8" s="24">
        <f t="shared" si="0"/>
        <v>0.51393188854489169</v>
      </c>
      <c r="G8" s="22">
        <v>567</v>
      </c>
      <c r="H8" s="24">
        <f t="shared" si="1"/>
        <v>0.15950920245398773</v>
      </c>
    </row>
    <row r="9" spans="2:8" x14ac:dyDescent="0.25">
      <c r="B9" s="21" t="s">
        <v>66</v>
      </c>
      <c r="C9" s="22">
        <v>57</v>
      </c>
      <c r="D9" s="22"/>
      <c r="E9" s="22">
        <v>108</v>
      </c>
      <c r="F9" s="24">
        <f t="shared" si="0"/>
        <v>0.89473684210526316</v>
      </c>
      <c r="G9" s="22">
        <v>130</v>
      </c>
      <c r="H9" s="24">
        <f t="shared" si="1"/>
        <v>0.20370370370370369</v>
      </c>
    </row>
  </sheetData>
  <mergeCells count="4">
    <mergeCell ref="B2:B3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4.1</vt:lpstr>
      <vt:lpstr>6.1</vt:lpstr>
      <vt:lpstr>6.2</vt:lpstr>
      <vt:lpstr>6.3</vt:lpstr>
      <vt:lpstr>6.4</vt:lpstr>
      <vt:lpstr>6.5</vt:lpstr>
      <vt:lpstr>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dcterms:created xsi:type="dcterms:W3CDTF">2014-12-08T08:21:55Z</dcterms:created>
  <dcterms:modified xsi:type="dcterms:W3CDTF">2014-12-14T06:29:05Z</dcterms:modified>
</cp:coreProperties>
</file>